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ndard\Data Catalog\0210_03_0001\"/>
    </mc:Choice>
  </mc:AlternateContent>
  <xr:revisionPtr revIDLastSave="0" documentId="8_{8F6C8EED-FD2E-4D72-9C67-DF8CAEA5BCA1}" xr6:coauthVersionLast="47" xr6:coauthVersionMax="47" xr10:uidLastSave="{00000000-0000-0000-0000-000000000000}"/>
  <bookViews>
    <workbookView xWindow="-120" yWindow="-120" windowWidth="24240" windowHeight="13020"/>
  </bookViews>
  <sheets>
    <sheet name="ISCED 97 (ระดับการศึกษา)" sheetId="1" r:id="rId1"/>
  </sheets>
  <calcPr calcId="0"/>
</workbook>
</file>

<file path=xl/calcChain.xml><?xml version="1.0" encoding="utf-8"?>
<calcChain xmlns="http://schemas.openxmlformats.org/spreadsheetml/2006/main">
  <c r="A2" i="1" l="1"/>
  <c r="B3" i="1"/>
  <c r="C4" i="1"/>
  <c r="C5" i="1"/>
  <c r="A6" i="1"/>
  <c r="B7" i="1"/>
  <c r="C8" i="1"/>
  <c r="C9" i="1"/>
  <c r="C10" i="1"/>
  <c r="C11" i="1"/>
  <c r="C12" i="1"/>
  <c r="C13" i="1"/>
  <c r="C14" i="1"/>
  <c r="C15" i="1"/>
  <c r="B16" i="1"/>
  <c r="C17" i="1"/>
  <c r="C18" i="1"/>
  <c r="C19" i="1"/>
  <c r="C20" i="1"/>
  <c r="C21" i="1"/>
  <c r="B22" i="1"/>
  <c r="C23" i="1"/>
  <c r="C24" i="1"/>
  <c r="C25" i="1"/>
  <c r="C26" i="1"/>
  <c r="C27" i="1"/>
  <c r="C28" i="1"/>
  <c r="C29" i="1"/>
  <c r="C30" i="1"/>
  <c r="A31" i="1"/>
  <c r="B32" i="1"/>
  <c r="C33" i="1"/>
  <c r="C34" i="1"/>
  <c r="C35" i="1"/>
  <c r="C36" i="1"/>
  <c r="C37" i="1"/>
  <c r="B38" i="1"/>
  <c r="C39" i="1"/>
  <c r="C40" i="1"/>
  <c r="C41" i="1"/>
  <c r="C42" i="1"/>
  <c r="C43" i="1"/>
  <c r="B44" i="1"/>
  <c r="C45" i="1"/>
  <c r="C46" i="1"/>
  <c r="C47" i="1"/>
  <c r="C48" i="1"/>
  <c r="C49" i="1"/>
  <c r="B50" i="1"/>
  <c r="C51" i="1"/>
  <c r="C52" i="1"/>
  <c r="C53" i="1"/>
  <c r="C54" i="1"/>
  <c r="B55" i="1"/>
  <c r="C56" i="1"/>
  <c r="C57" i="1"/>
  <c r="C58" i="1"/>
  <c r="C59" i="1"/>
  <c r="C60" i="1"/>
  <c r="A61" i="1"/>
  <c r="B62" i="1"/>
  <c r="C63" i="1"/>
  <c r="C64" i="1"/>
  <c r="C65" i="1"/>
  <c r="C66" i="1"/>
  <c r="C67" i="1"/>
  <c r="B68" i="1"/>
  <c r="C69" i="1"/>
  <c r="C70" i="1"/>
  <c r="C71" i="1"/>
  <c r="C72" i="1"/>
  <c r="C73" i="1"/>
  <c r="B74" i="1"/>
  <c r="C75" i="1"/>
  <c r="C76" i="1"/>
  <c r="C77" i="1"/>
  <c r="C78" i="1"/>
  <c r="C79" i="1"/>
  <c r="B80" i="1"/>
  <c r="C81" i="1"/>
  <c r="C82" i="1"/>
  <c r="C83" i="1"/>
  <c r="C84" i="1"/>
  <c r="C85" i="1"/>
  <c r="B86" i="1"/>
  <c r="C87" i="1"/>
  <c r="C88" i="1"/>
  <c r="C89" i="1"/>
  <c r="C90" i="1"/>
  <c r="C91" i="1"/>
  <c r="B92" i="1"/>
  <c r="C93" i="1"/>
  <c r="C94" i="1"/>
  <c r="C95" i="1"/>
  <c r="A96" i="1"/>
  <c r="B97" i="1"/>
  <c r="C98" i="1"/>
  <c r="C99" i="1"/>
  <c r="C100" i="1"/>
  <c r="C101" i="1"/>
  <c r="B102" i="1"/>
  <c r="C103" i="1"/>
  <c r="C104" i="1"/>
  <c r="C105" i="1"/>
  <c r="C106" i="1"/>
  <c r="C107" i="1"/>
  <c r="A108" i="1"/>
  <c r="B109" i="1"/>
  <c r="C110" i="1"/>
  <c r="C111" i="1"/>
  <c r="C112" i="1"/>
  <c r="C113" i="1"/>
  <c r="C114" i="1"/>
  <c r="C115" i="1"/>
  <c r="C116" i="1"/>
  <c r="C117" i="1"/>
  <c r="B118" i="1"/>
  <c r="C119" i="1"/>
  <c r="C120" i="1"/>
  <c r="C121" i="1"/>
  <c r="C122" i="1"/>
  <c r="C123" i="1"/>
  <c r="C124" i="1"/>
  <c r="B125" i="1"/>
  <c r="C126" i="1"/>
  <c r="C127" i="1"/>
  <c r="C128" i="1"/>
  <c r="C129" i="1"/>
  <c r="C130" i="1"/>
  <c r="B131" i="1"/>
  <c r="C132" i="1"/>
  <c r="C133" i="1"/>
  <c r="C134" i="1"/>
  <c r="C135" i="1"/>
  <c r="C136" i="1"/>
  <c r="C137" i="1"/>
  <c r="B138" i="1"/>
  <c r="C139" i="1"/>
  <c r="C140" i="1"/>
  <c r="A141" i="1"/>
  <c r="B142" i="1"/>
  <c r="C143" i="1"/>
  <c r="C144" i="1"/>
  <c r="C145" i="1"/>
  <c r="C146" i="1"/>
  <c r="B147" i="1"/>
  <c r="C148" i="1"/>
  <c r="C149" i="1"/>
  <c r="C150" i="1"/>
  <c r="C151" i="1"/>
  <c r="B152" i="1"/>
  <c r="C153" i="1"/>
  <c r="C154" i="1"/>
  <c r="C155" i="1"/>
  <c r="C156" i="1"/>
  <c r="B157" i="1"/>
  <c r="C158" i="1"/>
  <c r="C159" i="1"/>
  <c r="A160" i="1"/>
  <c r="B161" i="1"/>
  <c r="C162" i="1"/>
  <c r="C163" i="1"/>
  <c r="C164" i="1"/>
  <c r="C165" i="1"/>
  <c r="C166" i="1"/>
  <c r="B167" i="1"/>
  <c r="C168" i="1"/>
  <c r="C169" i="1"/>
  <c r="C170" i="1"/>
  <c r="C171" i="1"/>
  <c r="C172" i="1"/>
  <c r="B173" i="1"/>
  <c r="C174" i="1"/>
  <c r="C175" i="1"/>
  <c r="C176" i="1"/>
  <c r="C177" i="1"/>
  <c r="C178" i="1"/>
  <c r="B179" i="1"/>
  <c r="C180" i="1"/>
  <c r="C181" i="1"/>
  <c r="B182" i="1"/>
  <c r="C183" i="1"/>
  <c r="C184" i="1"/>
  <c r="C185" i="1"/>
  <c r="C186" i="1"/>
  <c r="C187" i="1"/>
  <c r="C188" i="1"/>
  <c r="C189" i="1"/>
  <c r="A190" i="1"/>
  <c r="B191" i="1"/>
  <c r="C192" i="1"/>
  <c r="C193" i="1"/>
  <c r="C194" i="1"/>
  <c r="B195" i="1"/>
  <c r="C196" i="1"/>
  <c r="C197" i="1"/>
  <c r="B198" i="1"/>
  <c r="C199" i="1"/>
</calcChain>
</file>

<file path=xl/sharedStrings.xml><?xml version="1.0" encoding="utf-8"?>
<sst xmlns="http://schemas.openxmlformats.org/spreadsheetml/2006/main" count="202" uniqueCount="109">
  <si>
    <t>ระดับ</t>
  </si>
  <si>
    <t>ประเภท</t>
  </si>
  <si>
    <t>ชั้นปี</t>
  </si>
  <si>
    <t>คำอธิบายไทย</t>
  </si>
  <si>
    <t>ระดับก่อนประถมศึกษา</t>
  </si>
  <si>
    <t>สามัญศึกษา</t>
  </si>
  <si>
    <t>ผู้สำเร็จหลักสูตร</t>
  </si>
  <si>
    <t>อนุบาล / เด็กเล็ก / ปฐมวัย</t>
  </si>
  <si>
    <t>ระดับประถมศึกษา</t>
  </si>
  <si>
    <t>ประถมศึกษาปีที่ 1 / เกรด 1</t>
  </si>
  <si>
    <t>ประถมศึกษาปีที่ 2 / เกรด 2 / การศึกษานอกโรงเรียน (กศน.) ระดับ 1</t>
  </si>
  <si>
    <t>ประถมศึกษาปีที่ 3 / เกรด 3</t>
  </si>
  <si>
    <t>ประถมศึกษาปีที่ 4 / เกรด 4 / การศึกษานอกโรงเรียน (กศน.) ระดับ 2</t>
  </si>
  <si>
    <t>ประถมศึกษาปีที่ 5 / เกรด 5</t>
  </si>
  <si>
    <t>ประถมศึกษาปีที่ 6 / เกรด 6 / การศึกษานอกโรงเรียน (กศน.) ระดับ 3</t>
  </si>
  <si>
    <t>ไม่ทราบชั้นเรียน</t>
  </si>
  <si>
    <t>การศึกษาทางศาสนา : พุทธศึกษา พระปริยัติธรรม แผนกธรรม</t>
  </si>
  <si>
    <t>นักธรรมตรี</t>
  </si>
  <si>
    <t>นักธรรมโท</t>
  </si>
  <si>
    <t>นักธรรมเอก</t>
  </si>
  <si>
    <t>การศึกษาทางศาสนา : อิสลามศึกษา แผนกสามัญศึกษา</t>
  </si>
  <si>
    <t>ประถมศึกษาปีที่ 1</t>
  </si>
  <si>
    <t xml:space="preserve">ประถมศึกษาปีที่ 2 </t>
  </si>
  <si>
    <t>ประถมศึกษาปีที่ 3</t>
  </si>
  <si>
    <t xml:space="preserve">ประถมศึกษาปีที่ 4 </t>
  </si>
  <si>
    <t>ประถมศึกษาปีที่ 5</t>
  </si>
  <si>
    <t>ประถมศึกษาปีที่ 6</t>
  </si>
  <si>
    <t>ระดับมัธยมศึกษาตอนต้น</t>
  </si>
  <si>
    <t>มัธยมศึกษาปีที่ 1 / เกรด 7 / นาฏศิลป์ชั้นปีที่ 1</t>
  </si>
  <si>
    <t>มัธยมศึกษาปีที่ 2 / เกรด 8 / นาฏศิลป์ชั้นปีที่ 2</t>
  </si>
  <si>
    <t>มัธยมศึกษาปีที่ 3 / เกรด 9 / นาฏศิลป์ชั้นปีที่ 3 / การศึกษานอกโรงเรียน (กศน.) ระดับ 4</t>
  </si>
  <si>
    <t>อาชีวศึกษา</t>
  </si>
  <si>
    <t>ดุริยางค์ทหารบกชั้นปีที่ 1 / ดุริยางค์ทหารเรือชั้นปีที่ 1</t>
  </si>
  <si>
    <t>ดุริยางค์ทหารบกชั้นปีที่ 2 / ดุริยางค์ทหารเรือชั้นปีที่ 2</t>
  </si>
  <si>
    <t>ดุริยางค์ทหารบกชั้นปีที่ 3 / ดุริยางค์ทหารเรือชั้นปีที่ 3</t>
  </si>
  <si>
    <t>การศึกษาทางศาสนา : พุทธศึกษา พระปริยัติธรรม แผนกสามัญศึกษา</t>
  </si>
  <si>
    <t>มัธยมศึกษาปีที่ 1</t>
  </si>
  <si>
    <t>มัธยมศึกษาปีที่ 2</t>
  </si>
  <si>
    <t>มัธยมศึกษาปีที่ 3</t>
  </si>
  <si>
    <t>การศึกษาทางศาสนา : พุทธศึกษา พระปริยัติธรรม แผนกบาลี</t>
  </si>
  <si>
    <t>บาลีประโยค 1-2</t>
  </si>
  <si>
    <t>เปรียญธรรมประโยค 3</t>
  </si>
  <si>
    <t>ระดับมัธยมศึกษาตอนปลาย</t>
  </si>
  <si>
    <t>มัธยมศึกษาปีที่ 4 / เกรด 10 / เตรียมทหารชั้นปีที่ 1</t>
  </si>
  <si>
    <t>มัธยมศึกษาปีที่ 5 / เกรด 11 / เตรียมทหารชั้นปีที่ 2</t>
  </si>
  <si>
    <t>มัธยมศึกษาปีที่ 6 / เกรด 12 / เตรียมทหารชั้นปีที่ 3 / การศึกษานอกโรงเรียน (กศน.)ระดับ 5</t>
  </si>
  <si>
    <t>ประกาศนียบัตรวิชาชีพ (ปวช.) ชั้นปีที่ 1</t>
  </si>
  <si>
    <t>ประกาศนียบัตรวิชาชีพ (ปวช.) ชั้นปีที่ 2</t>
  </si>
  <si>
    <t>ประกาศนียบัตรวิชาชีพ (ปวช.) ชั้นปีที่ 3</t>
  </si>
  <si>
    <t>มัธยมศึกษาปีที่ 4</t>
  </si>
  <si>
    <t>มัธยมศึกษาปีที่ 5</t>
  </si>
  <si>
    <t>มัธยมศึกษาปีที่ 6</t>
  </si>
  <si>
    <t>เปรียญธรรมประโยค 4</t>
  </si>
  <si>
    <t>เปรียญธรรมประโยค 5</t>
  </si>
  <si>
    <t>เปรียญธรรมประโยค 6</t>
  </si>
  <si>
    <t>ประกาศนียบัตรระดับสูงกว่ามัธยมศึกษาตอนปลายแต่ต่ำกว่าอนุปริญญา (ประกาศนียบัตรวิชาชีพพิเศษ : รับผู้จบ ม.6 หรือ ปวช. เรียนต่อสายวิชาชีพ 1-1.5  ปี)</t>
  </si>
  <si>
    <t>ประกาศนียบัตรวิชาชีพพิเศษชั้นปีที่ 1</t>
  </si>
  <si>
    <t>ประกาศนียบัตรวิชาชีพพิเศษชั้นปีที่ 2</t>
  </si>
  <si>
    <t>ระดับสูงกว่ามัธยมศึกษาตอนปลาย (อนุปริญญา)</t>
  </si>
  <si>
    <t>อนุปริญญาชั้นปีที่ 1</t>
  </si>
  <si>
    <t>อนุปริญญาชั้นปีที่ 2</t>
  </si>
  <si>
    <t>ประกาศนียบัตรวิชาชีพชั้นสูง (ปวส.) ชั้นปีที่ 1 / ประกาศนียบัตรวิชาชีพเทคนิค (ปวท.) ชั้นปีที่ 1 / ประกาศนียบัตรวิชาการศึกษาชั้นสูง (ปกศ.สูง) ชั้นปีที่ 1</t>
  </si>
  <si>
    <t>ประกาศนียบัตรวิชาชีพชั้นสูง (ปวส.) ชั้นปีที่ 2 / ประกาศนียบัตรวิชาชีพเทคนิค (ปวท.) ชั้นปีที่ 2 / ประกาศนียบัตรวิชาการศึกษาชั้นสูง (ปกศ.สูง) ชั้นปีที่ 2</t>
  </si>
  <si>
    <t xml:space="preserve">ประกาศนียบัตรวิชาชีพชั้นสูง (ปวส.) ชั้นปีที่ 3 / ประกาศนียบัตรวิชาชีพเทคนิค (ปวท.) ชั้นปีที่ 3 </t>
  </si>
  <si>
    <t>ระดับปริญญาตรี</t>
  </si>
  <si>
    <t>ปริญญาตรี</t>
  </si>
  <si>
    <t>ปริญญาตรีชั้นปีที่ 1</t>
  </si>
  <si>
    <t>ปริญญาตรีชั้นปีที่ 2</t>
  </si>
  <si>
    <t>ปริญญาตรีชั้นปีที่ 3</t>
  </si>
  <si>
    <t>ปริญญาตรีชั้นปีที่ 4</t>
  </si>
  <si>
    <t>ปริญญาตรีชั้นปีที่ 5</t>
  </si>
  <si>
    <t>ปริญญาตรีชั้นปีที่ 6</t>
  </si>
  <si>
    <t>การศึกษาทางศาสนา : พุทธศึกษา</t>
  </si>
  <si>
    <t>เปรียญธรรมประโยค 7</t>
  </si>
  <si>
    <t>เปรียญธรรมประโยค 8</t>
  </si>
  <si>
    <t>เปรียญธรรมประโยค 9</t>
  </si>
  <si>
    <t xml:space="preserve">การศึกษาทางศาสนา : อิสลามศึกษา </t>
  </si>
  <si>
    <t>ประกาศนียบัตรระดับสูงกว่าปริญญาตรี (ประกาศนียบัตรบัณฑิต)</t>
  </si>
  <si>
    <t>ประกาศนียบัตรบัณฑิตชั้นปีที่ 1</t>
  </si>
  <si>
    <t>ระดับปริญญาโท</t>
  </si>
  <si>
    <t>ปริญญาโท</t>
  </si>
  <si>
    <t>ปริญญาโทชั้นปีที่ 1</t>
  </si>
  <si>
    <t>ปริญญาโทชั้นปีที่ 2</t>
  </si>
  <si>
    <t xml:space="preserve">การศึกษาทางศาสนา : พุทธศึกษา </t>
  </si>
  <si>
    <t>การศึกษาทางศาสนา : อิสลามศึกษา</t>
  </si>
  <si>
    <t>ประกาศนียบัตรระดับสูงกว่าปริญญาโท (ประกาศนียบัตรบัณฑิตชั้นสูง)</t>
  </si>
  <si>
    <t>ประกาศนียบัตรบัณฑิตชั้นสูงชั้นปีที่ 1</t>
  </si>
  <si>
    <t>ระดับปริญญาเอก</t>
  </si>
  <si>
    <t>ปริญญาเอก</t>
  </si>
  <si>
    <t>ปริญญาเอกชั้นปีที่ 1</t>
  </si>
  <si>
    <t>ปริญญาเอกชั้นปีที่ 2</t>
  </si>
  <si>
    <t>ปริญญาเอกชั้นปีที่ 3</t>
  </si>
  <si>
    <t>ประกาศนียบัตรระดับสูงกว่าปริญญาเอก</t>
  </si>
  <si>
    <t>ประกาศนียบัตรระดับสูงกว่าปริญญาเอกชั้นปีที่ 1</t>
  </si>
  <si>
    <t>ประกาศนียบัตรแพทย์เฉพาะทาง</t>
  </si>
  <si>
    <t>แพทย์เฉพาะทางชั้นปีที่ 1</t>
  </si>
  <si>
    <t>แพทย์เฉพาะทางชั้นปีที่ 2</t>
  </si>
  <si>
    <t>แพทย์เฉพาะทางชั้นปีที่ 3</t>
  </si>
  <si>
    <t>แพทย์เฉพาะทางชั้นปีที่ 4</t>
  </si>
  <si>
    <t>แพทย์เฉพาะทางชั้นปีที่ 5</t>
  </si>
  <si>
    <t>การศึกษาอื่นๆ</t>
  </si>
  <si>
    <t>หลักสูตรที่ไม่ได้วุฒิการศึกษา</t>
  </si>
  <si>
    <t>หลักสูตรวิชาชีพระยะสั้น</t>
  </si>
  <si>
    <t>การศึกษาปอเนาะ</t>
  </si>
  <si>
    <t>หลักสูตรอื่นๆ ที่ไม่ได้วุฒิการศึกษา</t>
  </si>
  <si>
    <t>การศึกษาที่เทียบระดับไม่ได้</t>
  </si>
  <si>
    <t>การศึกษาทางศาสนา : อิสลามศึกษา แผนกวิชาศาสนาอิสลาม</t>
  </si>
  <si>
    <t>การศึกษาอื่นๆ ที่เทียบระดับไม่ได้</t>
  </si>
  <si>
    <t>เรียนแต่ไม่ทราบระดับการศึกษา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</si>
</sst>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tabSelected="1" workbookViewId="0"/>
  </sheetViews>
  <sheetFormatPr defaultRowHeight="14.25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t="str">
        <f>"1"</f>
        <v>1</v>
      </c>
      <c r="D2" t="s">
        <v>4</v>
      </c>
    </row>
    <row r="3" spans="1:4" x14ac:dyDescent="0.2">
      <c r="B3" t="str">
        <f>"11"</f>
        <v>11</v>
      </c>
      <c r="D3" t="s">
        <v>5</v>
      </c>
    </row>
    <row r="4" spans="1:4" x14ac:dyDescent="0.2">
      <c r="C4" t="str">
        <f>"110"</f>
        <v>110</v>
      </c>
      <c r="D4" t="s">
        <v>6</v>
      </c>
    </row>
    <row r="5" spans="1:4" x14ac:dyDescent="0.2">
      <c r="C5" t="str">
        <f>"111"</f>
        <v>111</v>
      </c>
      <c r="D5" t="s">
        <v>7</v>
      </c>
    </row>
    <row r="6" spans="1:4" x14ac:dyDescent="0.2">
      <c r="A6" t="str">
        <f>"2"</f>
        <v>2</v>
      </c>
      <c r="D6" t="s">
        <v>8</v>
      </c>
    </row>
    <row r="7" spans="1:4" x14ac:dyDescent="0.2">
      <c r="B7" t="str">
        <f>"21"</f>
        <v>21</v>
      </c>
      <c r="D7" t="s">
        <v>5</v>
      </c>
    </row>
    <row r="8" spans="1:4" x14ac:dyDescent="0.2">
      <c r="C8" t="str">
        <f>"210"</f>
        <v>210</v>
      </c>
      <c r="D8" t="s">
        <v>6</v>
      </c>
    </row>
    <row r="9" spans="1:4" x14ac:dyDescent="0.2">
      <c r="C9" t="str">
        <f>"211"</f>
        <v>211</v>
      </c>
      <c r="D9" t="s">
        <v>9</v>
      </c>
    </row>
    <row r="10" spans="1:4" x14ac:dyDescent="0.2">
      <c r="C10" t="str">
        <f>"212"</f>
        <v>212</v>
      </c>
      <c r="D10" t="s">
        <v>10</v>
      </c>
    </row>
    <row r="11" spans="1:4" x14ac:dyDescent="0.2">
      <c r="C11" t="str">
        <f>"213"</f>
        <v>213</v>
      </c>
      <c r="D11" t="s">
        <v>11</v>
      </c>
    </row>
    <row r="12" spans="1:4" x14ac:dyDescent="0.2">
      <c r="C12" t="str">
        <f>"214"</f>
        <v>214</v>
      </c>
      <c r="D12" t="s">
        <v>12</v>
      </c>
    </row>
    <row r="13" spans="1:4" x14ac:dyDescent="0.2">
      <c r="C13" t="str">
        <f>"215"</f>
        <v>215</v>
      </c>
      <c r="D13" t="s">
        <v>13</v>
      </c>
    </row>
    <row r="14" spans="1:4" x14ac:dyDescent="0.2">
      <c r="C14" t="str">
        <f>"216"</f>
        <v>216</v>
      </c>
      <c r="D14" t="s">
        <v>14</v>
      </c>
    </row>
    <row r="15" spans="1:4" x14ac:dyDescent="0.2">
      <c r="C15" t="str">
        <f>"219"</f>
        <v>219</v>
      </c>
      <c r="D15" t="s">
        <v>15</v>
      </c>
    </row>
    <row r="16" spans="1:4" x14ac:dyDescent="0.2">
      <c r="B16" t="str">
        <f>"24"</f>
        <v>24</v>
      </c>
      <c r="D16" t="s">
        <v>16</v>
      </c>
    </row>
    <row r="17" spans="1:4" x14ac:dyDescent="0.2">
      <c r="C17" t="str">
        <f>"240"</f>
        <v>240</v>
      </c>
      <c r="D17" t="s">
        <v>6</v>
      </c>
    </row>
    <row r="18" spans="1:4" x14ac:dyDescent="0.2">
      <c r="C18" t="str">
        <f>"241"</f>
        <v>241</v>
      </c>
      <c r="D18" t="s">
        <v>17</v>
      </c>
    </row>
    <row r="19" spans="1:4" x14ac:dyDescent="0.2">
      <c r="C19" t="str">
        <f>"242"</f>
        <v>242</v>
      </c>
      <c r="D19" t="s">
        <v>18</v>
      </c>
    </row>
    <row r="20" spans="1:4" x14ac:dyDescent="0.2">
      <c r="C20" t="str">
        <f>"243"</f>
        <v>243</v>
      </c>
      <c r="D20" t="s">
        <v>19</v>
      </c>
    </row>
    <row r="21" spans="1:4" x14ac:dyDescent="0.2">
      <c r="C21" t="str">
        <f>"249"</f>
        <v>249</v>
      </c>
      <c r="D21" t="s">
        <v>15</v>
      </c>
    </row>
    <row r="22" spans="1:4" x14ac:dyDescent="0.2">
      <c r="B22" t="str">
        <f>"25"</f>
        <v>25</v>
      </c>
      <c r="D22" t="s">
        <v>20</v>
      </c>
    </row>
    <row r="23" spans="1:4" x14ac:dyDescent="0.2">
      <c r="C23" t="str">
        <f>"250"</f>
        <v>250</v>
      </c>
      <c r="D23" t="s">
        <v>6</v>
      </c>
    </row>
    <row r="24" spans="1:4" x14ac:dyDescent="0.2">
      <c r="C24" t="str">
        <f>"251"</f>
        <v>251</v>
      </c>
      <c r="D24" t="s">
        <v>21</v>
      </c>
    </row>
    <row r="25" spans="1:4" x14ac:dyDescent="0.2">
      <c r="C25" t="str">
        <f>"252"</f>
        <v>252</v>
      </c>
      <c r="D25" t="s">
        <v>22</v>
      </c>
    </row>
    <row r="26" spans="1:4" x14ac:dyDescent="0.2">
      <c r="C26" t="str">
        <f>"253"</f>
        <v>253</v>
      </c>
      <c r="D26" t="s">
        <v>23</v>
      </c>
    </row>
    <row r="27" spans="1:4" x14ac:dyDescent="0.2">
      <c r="C27" t="str">
        <f>"254"</f>
        <v>254</v>
      </c>
      <c r="D27" t="s">
        <v>24</v>
      </c>
    </row>
    <row r="28" spans="1:4" x14ac:dyDescent="0.2">
      <c r="C28" t="str">
        <f>"255"</f>
        <v>255</v>
      </c>
      <c r="D28" t="s">
        <v>25</v>
      </c>
    </row>
    <row r="29" spans="1:4" x14ac:dyDescent="0.2">
      <c r="C29" t="str">
        <f>"256"</f>
        <v>256</v>
      </c>
      <c r="D29" t="s">
        <v>26</v>
      </c>
    </row>
    <row r="30" spans="1:4" x14ac:dyDescent="0.2">
      <c r="C30" t="str">
        <f>"259"</f>
        <v>259</v>
      </c>
      <c r="D30" t="s">
        <v>15</v>
      </c>
    </row>
    <row r="31" spans="1:4" x14ac:dyDescent="0.2">
      <c r="A31" t="str">
        <f>"3"</f>
        <v>3</v>
      </c>
      <c r="D31" t="s">
        <v>27</v>
      </c>
    </row>
    <row r="32" spans="1:4" x14ac:dyDescent="0.2">
      <c r="B32" t="str">
        <f>"31"</f>
        <v>31</v>
      </c>
      <c r="D32" t="s">
        <v>5</v>
      </c>
    </row>
    <row r="33" spans="2:4" x14ac:dyDescent="0.2">
      <c r="C33" t="str">
        <f>"310"</f>
        <v>310</v>
      </c>
      <c r="D33" t="s">
        <v>6</v>
      </c>
    </row>
    <row r="34" spans="2:4" x14ac:dyDescent="0.2">
      <c r="C34" t="str">
        <f>"311"</f>
        <v>311</v>
      </c>
      <c r="D34" t="s">
        <v>28</v>
      </c>
    </row>
    <row r="35" spans="2:4" x14ac:dyDescent="0.2">
      <c r="C35" t="str">
        <f>"312"</f>
        <v>312</v>
      </c>
      <c r="D35" t="s">
        <v>29</v>
      </c>
    </row>
    <row r="36" spans="2:4" x14ac:dyDescent="0.2">
      <c r="C36" t="str">
        <f>"313"</f>
        <v>313</v>
      </c>
      <c r="D36" t="s">
        <v>30</v>
      </c>
    </row>
    <row r="37" spans="2:4" x14ac:dyDescent="0.2">
      <c r="C37" t="str">
        <f>"319"</f>
        <v>319</v>
      </c>
      <c r="D37" t="s">
        <v>15</v>
      </c>
    </row>
    <row r="38" spans="2:4" x14ac:dyDescent="0.2">
      <c r="B38" t="str">
        <f>"32"</f>
        <v>32</v>
      </c>
      <c r="D38" t="s">
        <v>31</v>
      </c>
    </row>
    <row r="39" spans="2:4" x14ac:dyDescent="0.2">
      <c r="C39" t="str">
        <f>"320"</f>
        <v>320</v>
      </c>
      <c r="D39" t="s">
        <v>6</v>
      </c>
    </row>
    <row r="40" spans="2:4" x14ac:dyDescent="0.2">
      <c r="C40" t="str">
        <f>"321"</f>
        <v>321</v>
      </c>
      <c r="D40" t="s">
        <v>32</v>
      </c>
    </row>
    <row r="41" spans="2:4" x14ac:dyDescent="0.2">
      <c r="C41" t="str">
        <f>"322"</f>
        <v>322</v>
      </c>
      <c r="D41" t="s">
        <v>33</v>
      </c>
    </row>
    <row r="42" spans="2:4" x14ac:dyDescent="0.2">
      <c r="C42" t="str">
        <f>"323"</f>
        <v>323</v>
      </c>
      <c r="D42" t="s">
        <v>34</v>
      </c>
    </row>
    <row r="43" spans="2:4" x14ac:dyDescent="0.2">
      <c r="C43" t="str">
        <f>"329"</f>
        <v>329</v>
      </c>
      <c r="D43" t="s">
        <v>15</v>
      </c>
    </row>
    <row r="44" spans="2:4" x14ac:dyDescent="0.2">
      <c r="B44" t="str">
        <f>"33"</f>
        <v>33</v>
      </c>
      <c r="D44" t="s">
        <v>35</v>
      </c>
    </row>
    <row r="45" spans="2:4" x14ac:dyDescent="0.2">
      <c r="C45" t="str">
        <f>"330"</f>
        <v>330</v>
      </c>
      <c r="D45" t="s">
        <v>6</v>
      </c>
    </row>
    <row r="46" spans="2:4" x14ac:dyDescent="0.2">
      <c r="C46" t="str">
        <f>"331"</f>
        <v>331</v>
      </c>
      <c r="D46" t="s">
        <v>36</v>
      </c>
    </row>
    <row r="47" spans="2:4" x14ac:dyDescent="0.2">
      <c r="C47" t="str">
        <f>"332"</f>
        <v>332</v>
      </c>
      <c r="D47" t="s">
        <v>37</v>
      </c>
    </row>
    <row r="48" spans="2:4" x14ac:dyDescent="0.2">
      <c r="C48" t="str">
        <f>"333"</f>
        <v>333</v>
      </c>
      <c r="D48" t="s">
        <v>38</v>
      </c>
    </row>
    <row r="49" spans="1:4" x14ac:dyDescent="0.2">
      <c r="C49" t="str">
        <f>"339"</f>
        <v>339</v>
      </c>
      <c r="D49" t="s">
        <v>15</v>
      </c>
    </row>
    <row r="50" spans="1:4" x14ac:dyDescent="0.2">
      <c r="B50" t="str">
        <f>"34"</f>
        <v>34</v>
      </c>
      <c r="D50" t="s">
        <v>39</v>
      </c>
    </row>
    <row r="51" spans="1:4" x14ac:dyDescent="0.2">
      <c r="C51" t="str">
        <f>"340"</f>
        <v>340</v>
      </c>
      <c r="D51" t="s">
        <v>6</v>
      </c>
    </row>
    <row r="52" spans="1:4" x14ac:dyDescent="0.2">
      <c r="C52" t="str">
        <f>"341"</f>
        <v>341</v>
      </c>
      <c r="D52" t="s">
        <v>40</v>
      </c>
    </row>
    <row r="53" spans="1:4" x14ac:dyDescent="0.2">
      <c r="C53" t="str">
        <f>"342"</f>
        <v>342</v>
      </c>
      <c r="D53" t="s">
        <v>41</v>
      </c>
    </row>
    <row r="54" spans="1:4" x14ac:dyDescent="0.2">
      <c r="C54" t="str">
        <f>"349"</f>
        <v>349</v>
      </c>
      <c r="D54" t="s">
        <v>15</v>
      </c>
    </row>
    <row r="55" spans="1:4" x14ac:dyDescent="0.2">
      <c r="B55" t="str">
        <f>"35"</f>
        <v>35</v>
      </c>
      <c r="D55" t="s">
        <v>20</v>
      </c>
    </row>
    <row r="56" spans="1:4" x14ac:dyDescent="0.2">
      <c r="C56" t="str">
        <f>"350"</f>
        <v>350</v>
      </c>
      <c r="D56" t="s">
        <v>6</v>
      </c>
    </row>
    <row r="57" spans="1:4" x14ac:dyDescent="0.2">
      <c r="C57" t="str">
        <f>"351"</f>
        <v>351</v>
      </c>
      <c r="D57" t="s">
        <v>36</v>
      </c>
    </row>
    <row r="58" spans="1:4" x14ac:dyDescent="0.2">
      <c r="C58" t="str">
        <f>"352"</f>
        <v>352</v>
      </c>
      <c r="D58" t="s">
        <v>37</v>
      </c>
    </row>
    <row r="59" spans="1:4" x14ac:dyDescent="0.2">
      <c r="C59" t="str">
        <f>"353"</f>
        <v>353</v>
      </c>
      <c r="D59" t="s">
        <v>38</v>
      </c>
    </row>
    <row r="60" spans="1:4" x14ac:dyDescent="0.2">
      <c r="C60" t="str">
        <f>"359"</f>
        <v>359</v>
      </c>
      <c r="D60" t="s">
        <v>15</v>
      </c>
    </row>
    <row r="61" spans="1:4" x14ac:dyDescent="0.2">
      <c r="A61" t="str">
        <f>"4"</f>
        <v>4</v>
      </c>
      <c r="D61" t="s">
        <v>42</v>
      </c>
    </row>
    <row r="62" spans="1:4" x14ac:dyDescent="0.2">
      <c r="B62" t="str">
        <f>"41"</f>
        <v>41</v>
      </c>
      <c r="D62" t="s">
        <v>5</v>
      </c>
    </row>
    <row r="63" spans="1:4" x14ac:dyDescent="0.2">
      <c r="C63" t="str">
        <f>"410"</f>
        <v>410</v>
      </c>
      <c r="D63" t="s">
        <v>6</v>
      </c>
    </row>
    <row r="64" spans="1:4" x14ac:dyDescent="0.2">
      <c r="C64" t="str">
        <f>"411"</f>
        <v>411</v>
      </c>
      <c r="D64" t="s">
        <v>43</v>
      </c>
    </row>
    <row r="65" spans="2:4" x14ac:dyDescent="0.2">
      <c r="C65" t="str">
        <f>"412"</f>
        <v>412</v>
      </c>
      <c r="D65" t="s">
        <v>44</v>
      </c>
    </row>
    <row r="66" spans="2:4" x14ac:dyDescent="0.2">
      <c r="C66" t="str">
        <f>"413"</f>
        <v>413</v>
      </c>
      <c r="D66" t="s">
        <v>45</v>
      </c>
    </row>
    <row r="67" spans="2:4" x14ac:dyDescent="0.2">
      <c r="C67" t="str">
        <f>"419"</f>
        <v>419</v>
      </c>
      <c r="D67" t="s">
        <v>15</v>
      </c>
    </row>
    <row r="68" spans="2:4" x14ac:dyDescent="0.2">
      <c r="B68" t="str">
        <f>"42"</f>
        <v>42</v>
      </c>
      <c r="D68" t="s">
        <v>31</v>
      </c>
    </row>
    <row r="69" spans="2:4" x14ac:dyDescent="0.2">
      <c r="C69" t="str">
        <f>"420"</f>
        <v>420</v>
      </c>
      <c r="D69" t="s">
        <v>6</v>
      </c>
    </row>
    <row r="70" spans="2:4" x14ac:dyDescent="0.2">
      <c r="C70" t="str">
        <f>"421"</f>
        <v>421</v>
      </c>
      <c r="D70" t="s">
        <v>46</v>
      </c>
    </row>
    <row r="71" spans="2:4" x14ac:dyDescent="0.2">
      <c r="C71" t="str">
        <f>"422"</f>
        <v>422</v>
      </c>
      <c r="D71" t="s">
        <v>47</v>
      </c>
    </row>
    <row r="72" spans="2:4" x14ac:dyDescent="0.2">
      <c r="C72" t="str">
        <f>"423"</f>
        <v>423</v>
      </c>
      <c r="D72" t="s">
        <v>48</v>
      </c>
    </row>
    <row r="73" spans="2:4" x14ac:dyDescent="0.2">
      <c r="C73" t="str">
        <f>"429"</f>
        <v>429</v>
      </c>
      <c r="D73" t="s">
        <v>15</v>
      </c>
    </row>
    <row r="74" spans="2:4" x14ac:dyDescent="0.2">
      <c r="B74" t="str">
        <f>"43"</f>
        <v>43</v>
      </c>
      <c r="D74" t="s">
        <v>35</v>
      </c>
    </row>
    <row r="75" spans="2:4" x14ac:dyDescent="0.2">
      <c r="C75" t="str">
        <f>"430"</f>
        <v>430</v>
      </c>
      <c r="D75" t="s">
        <v>6</v>
      </c>
    </row>
    <row r="76" spans="2:4" x14ac:dyDescent="0.2">
      <c r="C76" t="str">
        <f>"431"</f>
        <v>431</v>
      </c>
      <c r="D76" t="s">
        <v>49</v>
      </c>
    </row>
    <row r="77" spans="2:4" x14ac:dyDescent="0.2">
      <c r="C77" t="str">
        <f>"432"</f>
        <v>432</v>
      </c>
      <c r="D77" t="s">
        <v>50</v>
      </c>
    </row>
    <row r="78" spans="2:4" x14ac:dyDescent="0.2">
      <c r="C78" t="str">
        <f>"433"</f>
        <v>433</v>
      </c>
      <c r="D78" t="s">
        <v>51</v>
      </c>
    </row>
    <row r="79" spans="2:4" x14ac:dyDescent="0.2">
      <c r="C79" t="str">
        <f>"439"</f>
        <v>439</v>
      </c>
      <c r="D79" t="s">
        <v>15</v>
      </c>
    </row>
    <row r="80" spans="2:4" x14ac:dyDescent="0.2">
      <c r="B80" t="str">
        <f>"44"</f>
        <v>44</v>
      </c>
      <c r="D80" t="s">
        <v>39</v>
      </c>
    </row>
    <row r="81" spans="1:4" x14ac:dyDescent="0.2">
      <c r="C81" t="str">
        <f>"440"</f>
        <v>440</v>
      </c>
      <c r="D81" t="s">
        <v>6</v>
      </c>
    </row>
    <row r="82" spans="1:4" x14ac:dyDescent="0.2">
      <c r="C82" t="str">
        <f>"441"</f>
        <v>441</v>
      </c>
      <c r="D82" t="s">
        <v>52</v>
      </c>
    </row>
    <row r="83" spans="1:4" x14ac:dyDescent="0.2">
      <c r="C83" t="str">
        <f>"442"</f>
        <v>442</v>
      </c>
      <c r="D83" t="s">
        <v>53</v>
      </c>
    </row>
    <row r="84" spans="1:4" x14ac:dyDescent="0.2">
      <c r="C84" t="str">
        <f>"443"</f>
        <v>443</v>
      </c>
      <c r="D84" t="s">
        <v>54</v>
      </c>
    </row>
    <row r="85" spans="1:4" x14ac:dyDescent="0.2">
      <c r="C85" t="str">
        <f>"449"</f>
        <v>449</v>
      </c>
      <c r="D85" t="s">
        <v>15</v>
      </c>
    </row>
    <row r="86" spans="1:4" x14ac:dyDescent="0.2">
      <c r="B86" t="str">
        <f>"45"</f>
        <v>45</v>
      </c>
      <c r="D86" t="s">
        <v>20</v>
      </c>
    </row>
    <row r="87" spans="1:4" x14ac:dyDescent="0.2">
      <c r="C87" t="str">
        <f>"450"</f>
        <v>450</v>
      </c>
      <c r="D87" t="s">
        <v>6</v>
      </c>
    </row>
    <row r="88" spans="1:4" x14ac:dyDescent="0.2">
      <c r="C88" t="str">
        <f>"451"</f>
        <v>451</v>
      </c>
      <c r="D88" t="s">
        <v>49</v>
      </c>
    </row>
    <row r="89" spans="1:4" x14ac:dyDescent="0.2">
      <c r="C89" t="str">
        <f>"452"</f>
        <v>452</v>
      </c>
      <c r="D89" t="s">
        <v>50</v>
      </c>
    </row>
    <row r="90" spans="1:4" x14ac:dyDescent="0.2">
      <c r="C90" t="str">
        <f>"453"</f>
        <v>453</v>
      </c>
      <c r="D90" t="s">
        <v>51</v>
      </c>
    </row>
    <row r="91" spans="1:4" x14ac:dyDescent="0.2">
      <c r="C91" t="str">
        <f>"459"</f>
        <v>459</v>
      </c>
      <c r="D91" t="s">
        <v>15</v>
      </c>
    </row>
    <row r="92" spans="1:4" x14ac:dyDescent="0.2">
      <c r="B92" t="str">
        <f>"46"</f>
        <v>46</v>
      </c>
      <c r="D92" t="s">
        <v>55</v>
      </c>
    </row>
    <row r="93" spans="1:4" x14ac:dyDescent="0.2">
      <c r="C93" t="str">
        <f>"460"</f>
        <v>460</v>
      </c>
      <c r="D93" t="s">
        <v>6</v>
      </c>
    </row>
    <row r="94" spans="1:4" x14ac:dyDescent="0.2">
      <c r="C94" t="str">
        <f>"461"</f>
        <v>461</v>
      </c>
      <c r="D94" t="s">
        <v>56</v>
      </c>
    </row>
    <row r="95" spans="1:4" x14ac:dyDescent="0.2">
      <c r="C95" t="str">
        <f>"462"</f>
        <v>462</v>
      </c>
      <c r="D95" t="s">
        <v>57</v>
      </c>
    </row>
    <row r="96" spans="1:4" x14ac:dyDescent="0.2">
      <c r="A96" t="str">
        <f>"5"</f>
        <v>5</v>
      </c>
      <c r="D96" t="s">
        <v>58</v>
      </c>
    </row>
    <row r="97" spans="1:4" x14ac:dyDescent="0.2">
      <c r="B97" t="str">
        <f>"51"</f>
        <v>51</v>
      </c>
      <c r="D97" t="s">
        <v>5</v>
      </c>
    </row>
    <row r="98" spans="1:4" x14ac:dyDescent="0.2">
      <c r="C98" t="str">
        <f>"510"</f>
        <v>510</v>
      </c>
      <c r="D98" t="s">
        <v>6</v>
      </c>
    </row>
    <row r="99" spans="1:4" x14ac:dyDescent="0.2">
      <c r="C99" t="str">
        <f>"511"</f>
        <v>511</v>
      </c>
      <c r="D99" t="s">
        <v>59</v>
      </c>
    </row>
    <row r="100" spans="1:4" x14ac:dyDescent="0.2">
      <c r="C100" t="str">
        <f>"512"</f>
        <v>512</v>
      </c>
      <c r="D100" t="s">
        <v>60</v>
      </c>
    </row>
    <row r="101" spans="1:4" x14ac:dyDescent="0.2">
      <c r="C101" t="str">
        <f>"519"</f>
        <v>519</v>
      </c>
      <c r="D101" t="s">
        <v>15</v>
      </c>
    </row>
    <row r="102" spans="1:4" x14ac:dyDescent="0.2">
      <c r="B102" t="str">
        <f>"52"</f>
        <v>52</v>
      </c>
      <c r="D102" t="s">
        <v>31</v>
      </c>
    </row>
    <row r="103" spans="1:4" x14ac:dyDescent="0.2">
      <c r="C103" t="str">
        <f>"520"</f>
        <v>520</v>
      </c>
      <c r="D103" t="s">
        <v>6</v>
      </c>
    </row>
    <row r="104" spans="1:4" x14ac:dyDescent="0.2">
      <c r="C104" t="str">
        <f>"521"</f>
        <v>521</v>
      </c>
      <c r="D104" t="s">
        <v>61</v>
      </c>
    </row>
    <row r="105" spans="1:4" x14ac:dyDescent="0.2">
      <c r="C105" t="str">
        <f>"522"</f>
        <v>522</v>
      </c>
      <c r="D105" t="s">
        <v>62</v>
      </c>
    </row>
    <row r="106" spans="1:4" x14ac:dyDescent="0.2">
      <c r="C106" t="str">
        <f>"523"</f>
        <v>523</v>
      </c>
      <c r="D106" t="s">
        <v>63</v>
      </c>
    </row>
    <row r="107" spans="1:4" x14ac:dyDescent="0.2">
      <c r="C107" t="str">
        <f>"529"</f>
        <v>529</v>
      </c>
      <c r="D107" t="s">
        <v>15</v>
      </c>
    </row>
    <row r="108" spans="1:4" x14ac:dyDescent="0.2">
      <c r="A108" t="str">
        <f>"6"</f>
        <v>6</v>
      </c>
      <c r="D108" t="s">
        <v>64</v>
      </c>
    </row>
    <row r="109" spans="1:4" x14ac:dyDescent="0.2">
      <c r="B109" t="str">
        <f>"61"</f>
        <v>61</v>
      </c>
      <c r="D109" t="s">
        <v>65</v>
      </c>
    </row>
    <row r="110" spans="1:4" x14ac:dyDescent="0.2">
      <c r="C110" t="str">
        <f>"610"</f>
        <v>610</v>
      </c>
      <c r="D110" t="s">
        <v>6</v>
      </c>
    </row>
    <row r="111" spans="1:4" x14ac:dyDescent="0.2">
      <c r="C111" t="str">
        <f>"611"</f>
        <v>611</v>
      </c>
      <c r="D111" t="s">
        <v>66</v>
      </c>
    </row>
    <row r="112" spans="1:4" x14ac:dyDescent="0.2">
      <c r="C112" t="str">
        <f>"612"</f>
        <v>612</v>
      </c>
      <c r="D112" t="s">
        <v>67</v>
      </c>
    </row>
    <row r="113" spans="2:4" x14ac:dyDescent="0.2">
      <c r="C113" t="str">
        <f>"613"</f>
        <v>613</v>
      </c>
      <c r="D113" t="s">
        <v>68</v>
      </c>
    </row>
    <row r="114" spans="2:4" x14ac:dyDescent="0.2">
      <c r="C114" t="str">
        <f>"614"</f>
        <v>614</v>
      </c>
      <c r="D114" t="s">
        <v>69</v>
      </c>
    </row>
    <row r="115" spans="2:4" x14ac:dyDescent="0.2">
      <c r="C115" t="str">
        <f>"615"</f>
        <v>615</v>
      </c>
      <c r="D115" t="s">
        <v>70</v>
      </c>
    </row>
    <row r="116" spans="2:4" x14ac:dyDescent="0.2">
      <c r="C116" t="str">
        <f>"616"</f>
        <v>616</v>
      </c>
      <c r="D116" t="s">
        <v>71</v>
      </c>
    </row>
    <row r="117" spans="2:4" x14ac:dyDescent="0.2">
      <c r="C117" t="str">
        <f>"619"</f>
        <v>619</v>
      </c>
      <c r="D117" t="s">
        <v>15</v>
      </c>
    </row>
    <row r="118" spans="2:4" x14ac:dyDescent="0.2">
      <c r="B118" t="str">
        <f>"63"</f>
        <v>63</v>
      </c>
      <c r="D118" t="s">
        <v>72</v>
      </c>
    </row>
    <row r="119" spans="2:4" x14ac:dyDescent="0.2">
      <c r="C119" t="str">
        <f>"630"</f>
        <v>630</v>
      </c>
      <c r="D119" t="s">
        <v>6</v>
      </c>
    </row>
    <row r="120" spans="2:4" x14ac:dyDescent="0.2">
      <c r="C120" t="str">
        <f>"631"</f>
        <v>631</v>
      </c>
      <c r="D120" t="s">
        <v>66</v>
      </c>
    </row>
    <row r="121" spans="2:4" x14ac:dyDescent="0.2">
      <c r="C121" t="str">
        <f>"632"</f>
        <v>632</v>
      </c>
      <c r="D121" t="s">
        <v>67</v>
      </c>
    </row>
    <row r="122" spans="2:4" x14ac:dyDescent="0.2">
      <c r="C122" t="str">
        <f>"633"</f>
        <v>633</v>
      </c>
      <c r="D122" t="s">
        <v>68</v>
      </c>
    </row>
    <row r="123" spans="2:4" x14ac:dyDescent="0.2">
      <c r="C123" t="str">
        <f>"634"</f>
        <v>634</v>
      </c>
      <c r="D123" t="s">
        <v>69</v>
      </c>
    </row>
    <row r="124" spans="2:4" x14ac:dyDescent="0.2">
      <c r="C124" t="str">
        <f>"639"</f>
        <v>639</v>
      </c>
      <c r="D124" t="s">
        <v>15</v>
      </c>
    </row>
    <row r="125" spans="2:4" x14ac:dyDescent="0.2">
      <c r="B125" t="str">
        <f>"64"</f>
        <v>64</v>
      </c>
      <c r="D125" t="s">
        <v>39</v>
      </c>
    </row>
    <row r="126" spans="2:4" x14ac:dyDescent="0.2">
      <c r="C126" t="str">
        <f>"640"</f>
        <v>640</v>
      </c>
      <c r="D126" t="s">
        <v>6</v>
      </c>
    </row>
    <row r="127" spans="2:4" x14ac:dyDescent="0.2">
      <c r="C127" t="str">
        <f>"641"</f>
        <v>641</v>
      </c>
      <c r="D127" t="s">
        <v>73</v>
      </c>
    </row>
    <row r="128" spans="2:4" x14ac:dyDescent="0.2">
      <c r="C128" t="str">
        <f>"642"</f>
        <v>642</v>
      </c>
      <c r="D128" t="s">
        <v>74</v>
      </c>
    </row>
    <row r="129" spans="1:4" x14ac:dyDescent="0.2">
      <c r="C129" t="str">
        <f>"643"</f>
        <v>643</v>
      </c>
      <c r="D129" t="s">
        <v>75</v>
      </c>
    </row>
    <row r="130" spans="1:4" x14ac:dyDescent="0.2">
      <c r="C130" t="str">
        <f>"649"</f>
        <v>649</v>
      </c>
      <c r="D130" t="s">
        <v>15</v>
      </c>
    </row>
    <row r="131" spans="1:4" x14ac:dyDescent="0.2">
      <c r="B131" t="str">
        <f>"65"</f>
        <v>65</v>
      </c>
      <c r="D131" t="s">
        <v>76</v>
      </c>
    </row>
    <row r="132" spans="1:4" x14ac:dyDescent="0.2">
      <c r="C132" t="str">
        <f>"650"</f>
        <v>650</v>
      </c>
      <c r="D132" t="s">
        <v>6</v>
      </c>
    </row>
    <row r="133" spans="1:4" x14ac:dyDescent="0.2">
      <c r="C133" t="str">
        <f>"651"</f>
        <v>651</v>
      </c>
      <c r="D133" t="s">
        <v>66</v>
      </c>
    </row>
    <row r="134" spans="1:4" x14ac:dyDescent="0.2">
      <c r="C134" t="str">
        <f>"652"</f>
        <v>652</v>
      </c>
      <c r="D134" t="s">
        <v>67</v>
      </c>
    </row>
    <row r="135" spans="1:4" x14ac:dyDescent="0.2">
      <c r="C135" t="str">
        <f>"653"</f>
        <v>653</v>
      </c>
      <c r="D135" t="s">
        <v>68</v>
      </c>
    </row>
    <row r="136" spans="1:4" x14ac:dyDescent="0.2">
      <c r="C136" t="str">
        <f>"654"</f>
        <v>654</v>
      </c>
      <c r="D136" t="s">
        <v>69</v>
      </c>
    </row>
    <row r="137" spans="1:4" x14ac:dyDescent="0.2">
      <c r="C137" t="str">
        <f>"659"</f>
        <v>659</v>
      </c>
      <c r="D137" t="s">
        <v>15</v>
      </c>
    </row>
    <row r="138" spans="1:4" x14ac:dyDescent="0.2">
      <c r="B138" t="str">
        <f>"66"</f>
        <v>66</v>
      </c>
      <c r="D138" t="s">
        <v>77</v>
      </c>
    </row>
    <row r="139" spans="1:4" x14ac:dyDescent="0.2">
      <c r="C139" t="str">
        <f>"660"</f>
        <v>660</v>
      </c>
      <c r="D139" t="s">
        <v>6</v>
      </c>
    </row>
    <row r="140" spans="1:4" x14ac:dyDescent="0.2">
      <c r="C140" t="str">
        <f>"661"</f>
        <v>661</v>
      </c>
      <c r="D140" t="s">
        <v>78</v>
      </c>
    </row>
    <row r="141" spans="1:4" x14ac:dyDescent="0.2">
      <c r="A141" t="str">
        <f>"7"</f>
        <v>7</v>
      </c>
      <c r="D141" t="s">
        <v>79</v>
      </c>
    </row>
    <row r="142" spans="1:4" x14ac:dyDescent="0.2">
      <c r="B142" t="str">
        <f>"71"</f>
        <v>71</v>
      </c>
      <c r="D142" t="s">
        <v>80</v>
      </c>
    </row>
    <row r="143" spans="1:4" x14ac:dyDescent="0.2">
      <c r="C143" t="str">
        <f>"710"</f>
        <v>710</v>
      </c>
      <c r="D143" t="s">
        <v>6</v>
      </c>
    </row>
    <row r="144" spans="1:4" x14ac:dyDescent="0.2">
      <c r="C144" t="str">
        <f>"711"</f>
        <v>711</v>
      </c>
      <c r="D144" t="s">
        <v>81</v>
      </c>
    </row>
    <row r="145" spans="1:4" x14ac:dyDescent="0.2">
      <c r="C145" t="str">
        <f>"712"</f>
        <v>712</v>
      </c>
      <c r="D145" t="s">
        <v>82</v>
      </c>
    </row>
    <row r="146" spans="1:4" x14ac:dyDescent="0.2">
      <c r="C146" t="str">
        <f>"719"</f>
        <v>719</v>
      </c>
      <c r="D146" t="s">
        <v>15</v>
      </c>
    </row>
    <row r="147" spans="1:4" x14ac:dyDescent="0.2">
      <c r="B147" t="str">
        <f>"73"</f>
        <v>73</v>
      </c>
      <c r="D147" t="s">
        <v>83</v>
      </c>
    </row>
    <row r="148" spans="1:4" x14ac:dyDescent="0.2">
      <c r="C148" t="str">
        <f>"730"</f>
        <v>730</v>
      </c>
      <c r="D148" t="s">
        <v>6</v>
      </c>
    </row>
    <row r="149" spans="1:4" x14ac:dyDescent="0.2">
      <c r="C149" t="str">
        <f>"731"</f>
        <v>731</v>
      </c>
      <c r="D149" t="s">
        <v>81</v>
      </c>
    </row>
    <row r="150" spans="1:4" x14ac:dyDescent="0.2">
      <c r="C150" t="str">
        <f>"732"</f>
        <v>732</v>
      </c>
      <c r="D150" t="s">
        <v>82</v>
      </c>
    </row>
    <row r="151" spans="1:4" x14ac:dyDescent="0.2">
      <c r="C151" t="str">
        <f>"739"</f>
        <v>739</v>
      </c>
      <c r="D151" t="s">
        <v>15</v>
      </c>
    </row>
    <row r="152" spans="1:4" x14ac:dyDescent="0.2">
      <c r="B152" t="str">
        <f>"75"</f>
        <v>75</v>
      </c>
      <c r="D152" t="s">
        <v>84</v>
      </c>
    </row>
    <row r="153" spans="1:4" x14ac:dyDescent="0.2">
      <c r="C153" t="str">
        <f>"750"</f>
        <v>750</v>
      </c>
      <c r="D153" t="s">
        <v>6</v>
      </c>
    </row>
    <row r="154" spans="1:4" x14ac:dyDescent="0.2">
      <c r="C154" t="str">
        <f>"751"</f>
        <v>751</v>
      </c>
      <c r="D154" t="s">
        <v>81</v>
      </c>
    </row>
    <row r="155" spans="1:4" x14ac:dyDescent="0.2">
      <c r="C155" t="str">
        <f>"752"</f>
        <v>752</v>
      </c>
      <c r="D155" t="s">
        <v>82</v>
      </c>
    </row>
    <row r="156" spans="1:4" x14ac:dyDescent="0.2">
      <c r="C156" t="str">
        <f>"759"</f>
        <v>759</v>
      </c>
      <c r="D156" t="s">
        <v>15</v>
      </c>
    </row>
    <row r="157" spans="1:4" x14ac:dyDescent="0.2">
      <c r="B157" t="str">
        <f>"76"</f>
        <v>76</v>
      </c>
      <c r="D157" t="s">
        <v>85</v>
      </c>
    </row>
    <row r="158" spans="1:4" x14ac:dyDescent="0.2">
      <c r="C158" t="str">
        <f>"760"</f>
        <v>760</v>
      </c>
      <c r="D158" t="s">
        <v>6</v>
      </c>
    </row>
    <row r="159" spans="1:4" x14ac:dyDescent="0.2">
      <c r="C159" t="str">
        <f>"761"</f>
        <v>761</v>
      </c>
      <c r="D159" t="s">
        <v>86</v>
      </c>
    </row>
    <row r="160" spans="1:4" x14ac:dyDescent="0.2">
      <c r="A160" t="str">
        <f>"8"</f>
        <v>8</v>
      </c>
      <c r="D160" t="s">
        <v>87</v>
      </c>
    </row>
    <row r="161" spans="2:4" x14ac:dyDescent="0.2">
      <c r="B161" t="str">
        <f>"81"</f>
        <v>81</v>
      </c>
      <c r="D161" t="s">
        <v>88</v>
      </c>
    </row>
    <row r="162" spans="2:4" x14ac:dyDescent="0.2">
      <c r="C162" t="str">
        <f>"810"</f>
        <v>810</v>
      </c>
      <c r="D162" t="s">
        <v>6</v>
      </c>
    </row>
    <row r="163" spans="2:4" x14ac:dyDescent="0.2">
      <c r="C163" t="str">
        <f>"811"</f>
        <v>811</v>
      </c>
      <c r="D163" t="s">
        <v>89</v>
      </c>
    </row>
    <row r="164" spans="2:4" x14ac:dyDescent="0.2">
      <c r="C164" t="str">
        <f>"812"</f>
        <v>812</v>
      </c>
      <c r="D164" t="s">
        <v>90</v>
      </c>
    </row>
    <row r="165" spans="2:4" x14ac:dyDescent="0.2">
      <c r="C165" t="str">
        <f>"813"</f>
        <v>813</v>
      </c>
      <c r="D165" t="s">
        <v>91</v>
      </c>
    </row>
    <row r="166" spans="2:4" x14ac:dyDescent="0.2">
      <c r="C166" t="str">
        <f>"819"</f>
        <v>819</v>
      </c>
      <c r="D166" t="s">
        <v>15</v>
      </c>
    </row>
    <row r="167" spans="2:4" x14ac:dyDescent="0.2">
      <c r="B167" t="str">
        <f>"83"</f>
        <v>83</v>
      </c>
      <c r="D167" t="s">
        <v>72</v>
      </c>
    </row>
    <row r="168" spans="2:4" x14ac:dyDescent="0.2">
      <c r="C168" t="str">
        <f>"830"</f>
        <v>830</v>
      </c>
      <c r="D168" t="s">
        <v>6</v>
      </c>
    </row>
    <row r="169" spans="2:4" x14ac:dyDescent="0.2">
      <c r="C169" t="str">
        <f>"831"</f>
        <v>831</v>
      </c>
      <c r="D169" t="s">
        <v>89</v>
      </c>
    </row>
    <row r="170" spans="2:4" x14ac:dyDescent="0.2">
      <c r="C170" t="str">
        <f>"832"</f>
        <v>832</v>
      </c>
      <c r="D170" t="s">
        <v>90</v>
      </c>
    </row>
    <row r="171" spans="2:4" x14ac:dyDescent="0.2">
      <c r="C171" t="str">
        <f>"833"</f>
        <v>833</v>
      </c>
      <c r="D171" t="s">
        <v>91</v>
      </c>
    </row>
    <row r="172" spans="2:4" x14ac:dyDescent="0.2">
      <c r="C172" t="str">
        <f>"839"</f>
        <v>839</v>
      </c>
      <c r="D172" t="s">
        <v>15</v>
      </c>
    </row>
    <row r="173" spans="2:4" x14ac:dyDescent="0.2">
      <c r="B173" t="str">
        <f>"85"</f>
        <v>85</v>
      </c>
      <c r="D173" t="s">
        <v>76</v>
      </c>
    </row>
    <row r="174" spans="2:4" x14ac:dyDescent="0.2">
      <c r="C174" t="str">
        <f>"850"</f>
        <v>850</v>
      </c>
      <c r="D174" t="s">
        <v>6</v>
      </c>
    </row>
    <row r="175" spans="2:4" x14ac:dyDescent="0.2">
      <c r="C175" t="str">
        <f>"851"</f>
        <v>851</v>
      </c>
      <c r="D175" t="s">
        <v>89</v>
      </c>
    </row>
    <row r="176" spans="2:4" x14ac:dyDescent="0.2">
      <c r="C176" t="str">
        <f>"852"</f>
        <v>852</v>
      </c>
      <c r="D176" t="s">
        <v>90</v>
      </c>
    </row>
    <row r="177" spans="1:4" x14ac:dyDescent="0.2">
      <c r="C177" t="str">
        <f>"853"</f>
        <v>853</v>
      </c>
      <c r="D177" t="s">
        <v>91</v>
      </c>
    </row>
    <row r="178" spans="1:4" x14ac:dyDescent="0.2">
      <c r="C178" t="str">
        <f>"859"</f>
        <v>859</v>
      </c>
      <c r="D178" t="s">
        <v>15</v>
      </c>
    </row>
    <row r="179" spans="1:4" x14ac:dyDescent="0.2">
      <c r="B179" t="str">
        <f>"86"</f>
        <v>86</v>
      </c>
      <c r="D179" t="s">
        <v>92</v>
      </c>
    </row>
    <row r="180" spans="1:4" x14ac:dyDescent="0.2">
      <c r="C180" t="str">
        <f>"860"</f>
        <v>860</v>
      </c>
      <c r="D180" t="s">
        <v>6</v>
      </c>
    </row>
    <row r="181" spans="1:4" x14ac:dyDescent="0.2">
      <c r="C181" t="str">
        <f>"861"</f>
        <v>861</v>
      </c>
      <c r="D181" t="s">
        <v>93</v>
      </c>
    </row>
    <row r="182" spans="1:4" x14ac:dyDescent="0.2">
      <c r="B182" t="str">
        <f>"87"</f>
        <v>87</v>
      </c>
      <c r="D182" t="s">
        <v>94</v>
      </c>
    </row>
    <row r="183" spans="1:4" x14ac:dyDescent="0.2">
      <c r="C183" t="str">
        <f>"870"</f>
        <v>870</v>
      </c>
      <c r="D183" t="s">
        <v>6</v>
      </c>
    </row>
    <row r="184" spans="1:4" x14ac:dyDescent="0.2">
      <c r="C184" t="str">
        <f>"871"</f>
        <v>871</v>
      </c>
      <c r="D184" t="s">
        <v>95</v>
      </c>
    </row>
    <row r="185" spans="1:4" x14ac:dyDescent="0.2">
      <c r="C185" t="str">
        <f>"872"</f>
        <v>872</v>
      </c>
      <c r="D185" t="s">
        <v>96</v>
      </c>
    </row>
    <row r="186" spans="1:4" x14ac:dyDescent="0.2">
      <c r="C186" t="str">
        <f>"873"</f>
        <v>873</v>
      </c>
      <c r="D186" t="s">
        <v>97</v>
      </c>
    </row>
    <row r="187" spans="1:4" x14ac:dyDescent="0.2">
      <c r="C187" t="str">
        <f>"874"</f>
        <v>874</v>
      </c>
      <c r="D187" t="s">
        <v>98</v>
      </c>
    </row>
    <row r="188" spans="1:4" x14ac:dyDescent="0.2">
      <c r="C188" t="str">
        <f>"875"</f>
        <v>875</v>
      </c>
      <c r="D188" t="s">
        <v>99</v>
      </c>
    </row>
    <row r="189" spans="1:4" x14ac:dyDescent="0.2">
      <c r="C189" t="str">
        <f>"879"</f>
        <v>879</v>
      </c>
      <c r="D189" t="s">
        <v>15</v>
      </c>
    </row>
    <row r="190" spans="1:4" x14ac:dyDescent="0.2">
      <c r="A190" t="str">
        <f>"9"</f>
        <v>9</v>
      </c>
      <c r="D190" t="s">
        <v>100</v>
      </c>
    </row>
    <row r="191" spans="1:4" x14ac:dyDescent="0.2">
      <c r="B191" t="str">
        <f>"91"</f>
        <v>91</v>
      </c>
      <c r="D191" t="s">
        <v>101</v>
      </c>
    </row>
    <row r="192" spans="1:4" x14ac:dyDescent="0.2">
      <c r="C192" t="str">
        <f>"911"</f>
        <v>911</v>
      </c>
      <c r="D192" t="s">
        <v>102</v>
      </c>
    </row>
    <row r="193" spans="2:4" x14ac:dyDescent="0.2">
      <c r="C193" t="str">
        <f>"912"</f>
        <v>912</v>
      </c>
      <c r="D193" t="s">
        <v>103</v>
      </c>
    </row>
    <row r="194" spans="2:4" x14ac:dyDescent="0.2">
      <c r="C194" t="str">
        <f>"919"</f>
        <v>919</v>
      </c>
      <c r="D194" t="s">
        <v>104</v>
      </c>
    </row>
    <row r="195" spans="2:4" x14ac:dyDescent="0.2">
      <c r="B195" t="str">
        <f>"92"</f>
        <v>92</v>
      </c>
      <c r="D195" t="s">
        <v>105</v>
      </c>
    </row>
    <row r="196" spans="2:4" x14ac:dyDescent="0.2">
      <c r="C196" t="str">
        <f>"921"</f>
        <v>921</v>
      </c>
      <c r="D196" t="s">
        <v>106</v>
      </c>
    </row>
    <row r="197" spans="2:4" x14ac:dyDescent="0.2">
      <c r="C197" t="str">
        <f>"929"</f>
        <v>929</v>
      </c>
      <c r="D197" t="s">
        <v>107</v>
      </c>
    </row>
    <row r="198" spans="2:4" x14ac:dyDescent="0.2">
      <c r="B198" t="str">
        <f>"98"</f>
        <v>98</v>
      </c>
      <c r="D198" t="s">
        <v>108</v>
      </c>
    </row>
    <row r="199" spans="2:4" x14ac:dyDescent="0.2">
      <c r="C199" t="str">
        <f>"980"</f>
        <v>980</v>
      </c>
      <c r="D199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ISCED 97 (ระดับการศึกษา)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NSO2020</dc:creator>
  <cp:lastModifiedBy>NSO2020</cp:lastModifiedBy>
  <dcterms:created xsi:type="dcterms:W3CDTF">2023-07-12T03:24:28Z</dcterms:created>
  <dcterms:modified xsi:type="dcterms:W3CDTF">2023-07-12T03:24:28Z</dcterms:modified>
</cp:coreProperties>
</file>